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66925"/>
  <mc:AlternateContent xmlns:mc="http://schemas.openxmlformats.org/markup-compatibility/2006">
    <mc:Choice Requires="x15">
      <x15ac:absPath xmlns:x15ac="http://schemas.microsoft.com/office/spreadsheetml/2010/11/ac" url="R:\Finance\Teresa McKenzie\Transparency Stars\Public Pensions\"/>
    </mc:Choice>
  </mc:AlternateContent>
  <xr:revisionPtr revIDLastSave="0" documentId="8_{29BAC8F8-F1C6-46C4-9317-76997A8A4531}" xr6:coauthVersionLast="36" xr6:coauthVersionMax="36" xr10:uidLastSave="{00000000-0000-0000-0000-000000000000}"/>
  <bookViews>
    <workbookView xWindow="0" yWindow="0" windowWidth="14376" windowHeight="4056" tabRatio="846" xr2:uid="{0EA39415-6DA5-456A-B2B6-97A77C636303}"/>
  </bookViews>
  <sheets>
    <sheet name="Visualizations" sheetId="2" r:id="rId1"/>
    <sheet name="Funding Valuation" sheetId="5" r:id="rId2"/>
    <sheet name="Additions-Deductions"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6" l="1"/>
  <c r="K5" i="6"/>
  <c r="K6" i="6"/>
  <c r="C7" i="6" s="1"/>
  <c r="K7" i="6" s="1"/>
  <c r="C8" i="6" s="1"/>
  <c r="K8" i="6" s="1"/>
  <c r="C9" i="6" s="1"/>
  <c r="K9" i="6" s="1"/>
  <c r="C10" i="6" s="1"/>
  <c r="E6" i="2"/>
  <c r="E5" i="2"/>
  <c r="E4" i="2"/>
  <c r="E3" i="2"/>
  <c r="E2" i="2"/>
  <c r="C3" i="2"/>
  <c r="C4" i="2"/>
  <c r="C5" i="2"/>
  <c r="C6" i="2"/>
  <c r="C2" i="2"/>
  <c r="B3" i="2"/>
  <c r="B4" i="2"/>
  <c r="B5" i="2"/>
  <c r="B6" i="2"/>
  <c r="B2" i="2"/>
  <c r="K10" i="6" l="1"/>
</calcChain>
</file>

<file path=xl/sharedStrings.xml><?xml version="1.0" encoding="utf-8"?>
<sst xmlns="http://schemas.openxmlformats.org/spreadsheetml/2006/main" count="47" uniqueCount="40">
  <si>
    <t>Funded Ratio</t>
  </si>
  <si>
    <t>Unfunded Actuarial Accrued Liability (UAAL)</t>
  </si>
  <si>
    <t>Unfunded Ratio</t>
  </si>
  <si>
    <t>Funding Valuation (Smoothed Value)</t>
  </si>
  <si>
    <t>UAAL as a percentage of covered payroll</t>
  </si>
  <si>
    <t>GASB 68 Valuation (Market Value)</t>
  </si>
  <si>
    <t>SOURCE:  TMRS Rate Letters</t>
  </si>
  <si>
    <t>Valuation as of 12/31</t>
  </si>
  <si>
    <t>Total Actuarial Accrued Liability (AAL)</t>
  </si>
  <si>
    <t>Actuarial Value of Assets (funded) (AVA)</t>
  </si>
  <si>
    <t>Pension Funding Valuation</t>
  </si>
  <si>
    <t>Actuarial Value of Assets (AVA)</t>
  </si>
  <si>
    <t xml:space="preserve">The second valuation is provided for Governmental Accounting Standards Board (GASB) Pronouncement 68 financial reporting purposes and reflects the City’s fiduciary net position based on the market value of its assets. </t>
  </si>
  <si>
    <t xml:space="preserve">The first is the smoothed valuation used to calculate the City’s actuarially determined contribution (ADC) to the plan.  </t>
  </si>
  <si>
    <t>Additions</t>
  </si>
  <si>
    <t>Deductions</t>
  </si>
  <si>
    <t>Fiduciary Net Position (Jan 1)</t>
  </si>
  <si>
    <t>Net Investment Income Credited to Municipality</t>
  </si>
  <si>
    <t>Other Net Investment Income</t>
  </si>
  <si>
    <t>Employer Contributions</t>
  </si>
  <si>
    <t>Benefit payments and refunds</t>
  </si>
  <si>
    <t>Administrative Expenses</t>
  </si>
  <si>
    <t>Other Activity</t>
  </si>
  <si>
    <t>Fiduciary Net Position (Dec 31)</t>
  </si>
  <si>
    <t>Employee Contributions</t>
  </si>
  <si>
    <t>SOURCE:   GASB 68 Reporting Packages - Schedule of Changes in Net Pension Liability (Asset)</t>
  </si>
  <si>
    <t>Fiscal Year</t>
  </si>
  <si>
    <t>Actuarial Accrued Liability (AAL)</t>
  </si>
  <si>
    <t>*From TMRS Rate Letters</t>
  </si>
  <si>
    <t>Actuarial Valuation &amp; Measurement Date (Dec 31)</t>
  </si>
  <si>
    <t>Actual Total Contribution Rate</t>
  </si>
  <si>
    <t>Actuarially Determined Contribution Rate (ADC)</t>
  </si>
  <si>
    <t>Valuation as of 12/31/2024</t>
  </si>
  <si>
    <t xml:space="preserve">Total Pension Liability </t>
  </si>
  <si>
    <t xml:space="preserve">Plan Fiduciary Net Position </t>
  </si>
  <si>
    <t xml:space="preserve">Net Pension Liability </t>
  </si>
  <si>
    <t xml:space="preserve">Plan Fiduciary Net Position as % </t>
  </si>
  <si>
    <t xml:space="preserve">NPL as a percentage of covered payroll </t>
  </si>
  <si>
    <t xml:space="preserve">TMRS provides each of its member cities with two slightly different actuarial valuations which are both reflected below as of December 31, 2024.  </t>
  </si>
  <si>
    <t>Total Additions And Deductions For Last Five Years 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</si>
</sst>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m/d;@"/>
    <numFmt numFmtId="166" formatCode="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name val="Calibri"/>
      <family val="2"/>
      <scheme val="minor"/>
    </font>
    <font>
      <sz val="10"/>
      <color theme="1"/>
      <name val="Calibri"/>
      <family val="2"/>
      <scheme val="minor"/>
    </font>
    <font>
      <sz val="14"/>
      <color theme="1"/>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color rgb="FF11111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3DAF8D"/>
        <bgColor indexed="64"/>
      </patternFill>
    </fill>
    <fill>
      <patternFill patternType="solid">
        <fgColor rgb="FF00437B"/>
        <bgColor indexed="64"/>
      </patternFill>
    </fill>
  </fills>
  <borders count="1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0" fillId="2" borderId="0" xfId="0" applyFill="1"/>
    <xf numFmtId="0" fontId="3" fillId="2" borderId="0" xfId="0" applyFont="1" applyFill="1"/>
    <xf numFmtId="0" fontId="0" fillId="0" borderId="0" xfId="0" applyAlignment="1">
      <alignment horizontal="center"/>
    </xf>
    <xf numFmtId="10" fontId="0" fillId="0" borderId="0" xfId="2" applyNumberFormat="1" applyFont="1"/>
    <xf numFmtId="10" fontId="0" fillId="0" borderId="0" xfId="0" applyNumberFormat="1"/>
    <xf numFmtId="164" fontId="0" fillId="0" borderId="0" xfId="1" applyNumberFormat="1" applyFont="1" applyFill="1"/>
    <xf numFmtId="164" fontId="0" fillId="0" borderId="0" xfId="0" applyNumberFormat="1"/>
    <xf numFmtId="165" fontId="0" fillId="0" borderId="0" xfId="0" applyNumberFormat="1"/>
    <xf numFmtId="0" fontId="6" fillId="2" borderId="0" xfId="0" applyFont="1" applyFill="1"/>
    <xf numFmtId="0" fontId="5" fillId="0" borderId="0" xfId="0" applyFont="1" applyAlignment="1">
      <alignment horizontal="center"/>
    </xf>
    <xf numFmtId="164" fontId="5" fillId="0" borderId="0" xfId="1" applyNumberFormat="1" applyFont="1" applyFill="1" applyAlignment="1">
      <alignment horizontal="center"/>
    </xf>
    <xf numFmtId="166" fontId="5" fillId="0" borderId="0" xfId="2" applyNumberFormat="1" applyFont="1" applyFill="1" applyAlignment="1">
      <alignment horizontal="center"/>
    </xf>
    <xf numFmtId="0" fontId="3" fillId="0" borderId="0" xfId="0" applyFont="1"/>
    <xf numFmtId="0" fontId="0" fillId="0" borderId="0" xfId="0" applyAlignment="1">
      <alignment horizontal="left"/>
    </xf>
    <xf numFmtId="0" fontId="7" fillId="0" borderId="0" xfId="0" applyFont="1"/>
    <xf numFmtId="0" fontId="6" fillId="0" borderId="0" xfId="0" applyFont="1"/>
    <xf numFmtId="0" fontId="3" fillId="0" borderId="1" xfId="0" applyFont="1" applyBorder="1" applyAlignment="1">
      <alignment horizontal="center" wrapText="1"/>
    </xf>
    <xf numFmtId="43" fontId="1" fillId="0" borderId="0" xfId="1" applyFont="1"/>
    <xf numFmtId="0" fontId="0" fillId="0" borderId="0" xfId="0" applyBorder="1"/>
    <xf numFmtId="0" fontId="4" fillId="0" borderId="0" xfId="0" applyFont="1" applyBorder="1"/>
    <xf numFmtId="14" fontId="4" fillId="0" borderId="0" xfId="0" applyNumberFormat="1" applyFont="1" applyBorder="1" applyAlignment="1">
      <alignment horizontal="right"/>
    </xf>
    <xf numFmtId="0" fontId="10" fillId="0" borderId="0" xfId="0" applyFont="1" applyBorder="1" applyAlignment="1">
      <alignment horizontal="justify" vertical="center" wrapText="1"/>
    </xf>
    <xf numFmtId="3" fontId="10" fillId="0" borderId="0" xfId="0" applyNumberFormat="1" applyFont="1" applyBorder="1" applyAlignment="1">
      <alignment horizontal="center" vertical="center" wrapText="1"/>
    </xf>
    <xf numFmtId="10" fontId="10" fillId="0" borderId="0" xfId="0" applyNumberFormat="1" applyFont="1" applyBorder="1" applyAlignment="1">
      <alignment horizontal="center" vertical="center" wrapText="1"/>
    </xf>
    <xf numFmtId="10" fontId="4" fillId="0" borderId="0" xfId="2" applyNumberFormat="1" applyFont="1" applyFill="1" applyBorder="1"/>
    <xf numFmtId="0" fontId="12" fillId="2" borderId="0" xfId="0" applyFont="1" applyFill="1"/>
    <xf numFmtId="0" fontId="4" fillId="0" borderId="5" xfId="0" applyFont="1" applyBorder="1" applyAlignment="1">
      <alignment horizontal="center"/>
    </xf>
    <xf numFmtId="3" fontId="10" fillId="0" borderId="5" xfId="0" applyNumberFormat="1" applyFont="1" applyBorder="1" applyAlignment="1">
      <alignment horizontal="right" vertical="center" wrapText="1"/>
    </xf>
    <xf numFmtId="10" fontId="10" fillId="0" borderId="5" xfId="0" applyNumberFormat="1" applyFont="1" applyBorder="1" applyAlignment="1">
      <alignment horizontal="center" vertical="center" wrapText="1"/>
    </xf>
    <xf numFmtId="0" fontId="5" fillId="0" borderId="5" xfId="0" applyFont="1" applyBorder="1" applyAlignment="1">
      <alignment horizontal="center"/>
    </xf>
    <xf numFmtId="0" fontId="10" fillId="0" borderId="5" xfId="0" applyFont="1" applyBorder="1" applyAlignment="1">
      <alignment horizontal="justify" vertical="center" wrapText="1"/>
    </xf>
    <xf numFmtId="3" fontId="10" fillId="0" borderId="5" xfId="0" applyNumberFormat="1" applyFont="1" applyBorder="1" applyAlignment="1">
      <alignment horizontal="center" vertical="center" wrapText="1"/>
    </xf>
    <xf numFmtId="0" fontId="4" fillId="0" borderId="5" xfId="0" applyFont="1" applyBorder="1"/>
    <xf numFmtId="3" fontId="11" fillId="0" borderId="5" xfId="0" applyNumberFormat="1" applyFont="1" applyBorder="1" applyAlignment="1">
      <alignment horizontal="center" vertical="center" wrapText="1"/>
    </xf>
    <xf numFmtId="10" fontId="11" fillId="0" borderId="5" xfId="0" applyNumberFormat="1" applyFont="1" applyBorder="1" applyAlignment="1">
      <alignment horizontal="center" vertical="center" wrapText="1"/>
    </xf>
    <xf numFmtId="0" fontId="0" fillId="0" borderId="5" xfId="0" applyBorder="1" applyAlignment="1">
      <alignment horizontal="center"/>
    </xf>
    <xf numFmtId="164" fontId="0" fillId="0" borderId="5" xfId="0" applyNumberFormat="1" applyBorder="1"/>
    <xf numFmtId="164" fontId="0" fillId="0" borderId="5" xfId="1" applyNumberFormat="1" applyFont="1" applyFill="1" applyBorder="1"/>
    <xf numFmtId="0" fontId="12" fillId="0" borderId="0" xfId="0" applyFont="1"/>
    <xf numFmtId="0" fontId="4" fillId="0" borderId="11" xfId="0" applyFont="1" applyBorder="1" applyAlignment="1">
      <alignment horizontal="center"/>
    </xf>
    <xf numFmtId="3" fontId="10" fillId="0" borderId="11" xfId="0" applyNumberFormat="1" applyFont="1" applyBorder="1" applyAlignment="1">
      <alignment horizontal="right" vertical="center" wrapText="1"/>
    </xf>
    <xf numFmtId="10" fontId="10" fillId="0" borderId="11" xfId="0" applyNumberFormat="1" applyFont="1" applyBorder="1" applyAlignment="1">
      <alignment horizontal="center" vertical="center" wrapText="1"/>
    </xf>
    <xf numFmtId="0" fontId="2" fillId="3" borderId="10" xfId="0" applyFont="1" applyFill="1" applyBorder="1" applyAlignment="1">
      <alignment horizontal="center" vertical="center" wrapText="1"/>
    </xf>
    <xf numFmtId="0" fontId="4" fillId="0" borderId="11" xfId="0" applyFont="1" applyBorder="1"/>
    <xf numFmtId="3" fontId="11" fillId="0" borderId="11" xfId="0" applyNumberFormat="1" applyFont="1" applyBorder="1" applyAlignment="1">
      <alignment horizontal="center" vertical="center" wrapText="1"/>
    </xf>
    <xf numFmtId="0" fontId="9" fillId="3" borderId="10" xfId="0" applyFont="1" applyFill="1" applyBorder="1" applyAlignment="1">
      <alignment vertical="center"/>
    </xf>
    <xf numFmtId="14" fontId="9" fillId="3" borderId="10" xfId="0" applyNumberFormat="1" applyFont="1" applyFill="1" applyBorder="1" applyAlignment="1">
      <alignment horizontal="center" vertical="center" wrapText="1"/>
    </xf>
    <xf numFmtId="0" fontId="10" fillId="0" borderId="11" xfId="0" applyFont="1" applyBorder="1" applyAlignment="1">
      <alignment horizontal="justify" vertical="center" wrapText="1"/>
    </xf>
    <xf numFmtId="3" fontId="10" fillId="0" borderId="11" xfId="0" applyNumberFormat="1"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3">
    <cellStyle name="Comma" xfId="1" builtinId="3"/>
    <cellStyle name="Normal" xfId="0" builtinId="0"/>
    <cellStyle name="Percent" xfId="2" builtinId="5"/>
  </cellStyles>
  <dxfs count="20">
    <dxf>
      <font>
        <b val="0"/>
        <i val="0"/>
        <strike val="0"/>
        <condense val="0"/>
        <extend val="0"/>
        <outline val="0"/>
        <shadow val="0"/>
        <u val="none"/>
        <vertAlign val="baseline"/>
        <sz val="11"/>
        <color auto="1"/>
        <name val="Calibri"/>
        <scheme val="minor"/>
      </font>
      <numFmt numFmtId="166"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3DAF8D"/>
        </patternFill>
      </fill>
      <alignment horizontal="center" vertical="center" textRotation="0" wrapText="1" indent="0" justifyLastLine="0" shrinkToFit="0" readingOrder="0"/>
    </dxf>
    <dxf>
      <font>
        <strike val="0"/>
        <outline val="0"/>
        <shadow val="0"/>
        <u val="none"/>
        <vertAlign val="baseline"/>
        <sz val="11"/>
        <color auto="1"/>
        <name val="Calibri"/>
        <scheme val="minor"/>
      </font>
      <numFmt numFmtId="164" formatCode="_(* #,##0_);_(* \(#,##0\);_(* &quot;-&quot;??_);_(@_)"/>
      <fill>
        <patternFill patternType="none">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dxf>
    <dxf>
      <border>
        <bottom style="medium">
          <color indexed="64"/>
        </bottom>
      </border>
    </dxf>
    <dxf>
      <font>
        <strike val="0"/>
        <outline val="0"/>
        <shadow val="0"/>
        <u val="none"/>
        <vertAlign val="baseline"/>
        <sz val="11"/>
        <color theme="0"/>
        <name val="Calibri"/>
        <family val="2"/>
        <scheme val="minor"/>
      </font>
      <fill>
        <patternFill patternType="solid">
          <fgColor indexed="64"/>
          <bgColor rgb="FF3DAF8D"/>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dxf>
    <dxf>
      <border>
        <bottom style="medium">
          <color indexed="64"/>
        </bottom>
      </border>
    </dxf>
    <dxf>
      <font>
        <strike val="0"/>
        <outline val="0"/>
        <shadow val="0"/>
        <u val="none"/>
        <vertAlign val="baseline"/>
        <sz val="11"/>
        <color theme="0"/>
        <name val="Calibri"/>
        <family val="2"/>
        <scheme val="minor"/>
      </font>
      <fill>
        <patternFill patternType="none">
          <fgColor indexed="64"/>
          <bgColor auto="1"/>
        </patternFill>
      </fill>
      <alignment vertical="center" textRotation="0" indent="0" justifyLastLine="0" shrinkToFit="0" readingOrder="0"/>
    </dxf>
  </dxfs>
  <tableStyles count="0" defaultTableStyle="TableStyleMedium2" defaultPivotStyle="PivotStyleLight16"/>
  <colors>
    <mruColors>
      <color rgb="FF00437B"/>
      <color rgb="FF3DAF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Actuarially Determined Contribution Rate Versus Actual Total Contribution Rate, Fiscal 2020-2024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Visualizations!$D$1</c:f>
              <c:strCache>
                <c:ptCount val="1"/>
                <c:pt idx="0">
                  <c:v>Actuarially Determined Contribution Rate (ADC)</c:v>
                </c:pt>
              </c:strCache>
            </c:strRef>
          </c:tx>
          <c:spPr>
            <a:solidFill>
              <a:srgbClr val="00437B"/>
            </a:solidFill>
            <a:ln>
              <a:solidFill>
                <a:srgbClr val="00437B"/>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Visualizations!$A$2:$A$6</c:f>
              <c:numCache>
                <c:formatCode>General</c:formatCode>
                <c:ptCount val="5"/>
                <c:pt idx="0">
                  <c:v>2020</c:v>
                </c:pt>
                <c:pt idx="1">
                  <c:v>2021</c:v>
                </c:pt>
                <c:pt idx="2">
                  <c:v>2022</c:v>
                </c:pt>
                <c:pt idx="3">
                  <c:v>2023</c:v>
                </c:pt>
                <c:pt idx="4">
                  <c:v>2024</c:v>
                </c:pt>
              </c:numCache>
            </c:numRef>
          </c:cat>
          <c:val>
            <c:numRef>
              <c:f>Visualizations!$D$2:$D$6</c:f>
              <c:numCache>
                <c:formatCode>0.00%</c:formatCode>
                <c:ptCount val="5"/>
                <c:pt idx="0">
                  <c:v>0.17829999999999999</c:v>
                </c:pt>
                <c:pt idx="1">
                  <c:v>0.17449999999999999</c:v>
                </c:pt>
                <c:pt idx="2">
                  <c:v>0.1782</c:v>
                </c:pt>
                <c:pt idx="3">
                  <c:v>0.18870000000000001</c:v>
                </c:pt>
                <c:pt idx="4">
                  <c:v>0.1938</c:v>
                </c:pt>
              </c:numCache>
            </c:numRef>
          </c:val>
          <c:extLst>
            <c:ext xmlns:c16="http://schemas.microsoft.com/office/drawing/2014/chart" uri="{C3380CC4-5D6E-409C-BE32-E72D297353CC}">
              <c16:uniqueId val="{00000000-27BA-4393-971F-424D169887CD}"/>
            </c:ext>
          </c:extLst>
        </c:ser>
        <c:ser>
          <c:idx val="1"/>
          <c:order val="1"/>
          <c:tx>
            <c:strRef>
              <c:f>Visualizations!$E$1</c:f>
              <c:strCache>
                <c:ptCount val="1"/>
                <c:pt idx="0">
                  <c:v>Actual Total Contribution Rate</c:v>
                </c:pt>
              </c:strCache>
            </c:strRef>
          </c:tx>
          <c:spPr>
            <a:solidFill>
              <a:srgbClr val="3DAF8D"/>
            </a:solidFill>
            <a:ln>
              <a:solidFill>
                <a:srgbClr val="3DAF8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Visualizations!$A$2:$A$6</c:f>
              <c:numCache>
                <c:formatCode>General</c:formatCode>
                <c:ptCount val="5"/>
                <c:pt idx="0">
                  <c:v>2020</c:v>
                </c:pt>
                <c:pt idx="1">
                  <c:v>2021</c:v>
                </c:pt>
                <c:pt idx="2">
                  <c:v>2022</c:v>
                </c:pt>
                <c:pt idx="3">
                  <c:v>2023</c:v>
                </c:pt>
                <c:pt idx="4">
                  <c:v>2024</c:v>
                </c:pt>
              </c:numCache>
            </c:numRef>
          </c:cat>
          <c:val>
            <c:numRef>
              <c:f>Visualizations!$E$2:$E$6</c:f>
              <c:numCache>
                <c:formatCode>0.00%</c:formatCode>
                <c:ptCount val="5"/>
                <c:pt idx="0">
                  <c:v>0.24829999999999999</c:v>
                </c:pt>
                <c:pt idx="1">
                  <c:v>0.2445</c:v>
                </c:pt>
                <c:pt idx="2">
                  <c:v>0.2482</c:v>
                </c:pt>
                <c:pt idx="3">
                  <c:v>0.25870000000000004</c:v>
                </c:pt>
                <c:pt idx="4">
                  <c:v>0.26380000000000003</c:v>
                </c:pt>
              </c:numCache>
            </c:numRef>
          </c:val>
          <c:extLst>
            <c:ext xmlns:c16="http://schemas.microsoft.com/office/drawing/2014/chart" uri="{C3380CC4-5D6E-409C-BE32-E72D297353CC}">
              <c16:uniqueId val="{00000001-27BA-4393-971F-424D169887CD}"/>
            </c:ext>
          </c:extLst>
        </c:ser>
        <c:dLbls>
          <c:dLblPos val="inEnd"/>
          <c:showLegendKey val="0"/>
          <c:showVal val="1"/>
          <c:showCatName val="0"/>
          <c:showSerName val="0"/>
          <c:showPercent val="0"/>
          <c:showBubbleSize val="0"/>
        </c:dLbls>
        <c:gapWidth val="100"/>
        <c:overlap val="-24"/>
        <c:axId val="443632160"/>
        <c:axId val="443634128"/>
      </c:barChart>
      <c:catAx>
        <c:axId val="4436321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3634128"/>
        <c:crosses val="autoZero"/>
        <c:auto val="1"/>
        <c:lblAlgn val="ctr"/>
        <c:lblOffset val="100"/>
        <c:noMultiLvlLbl val="0"/>
      </c:catAx>
      <c:valAx>
        <c:axId val="4436341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363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Actuarial Value of Assets Versus Actuarial Accrued Liabilities</a:t>
            </a:r>
          </a:p>
          <a:p>
            <a:pPr>
              <a:defRPr/>
            </a:pPr>
            <a:r>
              <a:rPr lang="en-US"/>
              <a:t>Fiscal 2020-2024 (In Millions)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Visualizations!$B$1</c:f>
              <c:strCache>
                <c:ptCount val="1"/>
                <c:pt idx="0">
                  <c:v>Actuarial Value of Assets (AVA)</c:v>
                </c:pt>
              </c:strCache>
            </c:strRef>
          </c:tx>
          <c:spPr>
            <a:solidFill>
              <a:srgbClr val="3DAF8D"/>
            </a:solidFill>
            <a:ln>
              <a:solidFill>
                <a:srgbClr val="3DAF8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Visualizations!$A$2:$A$6</c:f>
              <c:numCache>
                <c:formatCode>General</c:formatCode>
                <c:ptCount val="5"/>
                <c:pt idx="0">
                  <c:v>2020</c:v>
                </c:pt>
                <c:pt idx="1">
                  <c:v>2021</c:v>
                </c:pt>
                <c:pt idx="2">
                  <c:v>2022</c:v>
                </c:pt>
                <c:pt idx="3">
                  <c:v>2023</c:v>
                </c:pt>
                <c:pt idx="4">
                  <c:v>2024</c:v>
                </c:pt>
              </c:numCache>
            </c:numRef>
          </c:cat>
          <c:val>
            <c:numRef>
              <c:f>Visualizations!$B$2:$B$6</c:f>
              <c:numCache>
                <c:formatCode>_(* #,##0.00_);_(* \(#,##0.00\);_(* "-"??_);_(@_)</c:formatCode>
                <c:ptCount val="5"/>
                <c:pt idx="0">
                  <c:v>304.35399699999999</c:v>
                </c:pt>
                <c:pt idx="1">
                  <c:v>327.10073599999998</c:v>
                </c:pt>
                <c:pt idx="2">
                  <c:v>352.65746300000001</c:v>
                </c:pt>
                <c:pt idx="3">
                  <c:v>372.44343400000002</c:v>
                </c:pt>
                <c:pt idx="4">
                  <c:v>398.565763</c:v>
                </c:pt>
              </c:numCache>
            </c:numRef>
          </c:val>
          <c:extLst>
            <c:ext xmlns:c16="http://schemas.microsoft.com/office/drawing/2014/chart" uri="{C3380CC4-5D6E-409C-BE32-E72D297353CC}">
              <c16:uniqueId val="{00000000-9A47-4755-A05D-0C5C8652AFDB}"/>
            </c:ext>
          </c:extLst>
        </c:ser>
        <c:ser>
          <c:idx val="1"/>
          <c:order val="1"/>
          <c:tx>
            <c:strRef>
              <c:f>Visualizations!$C$1</c:f>
              <c:strCache>
                <c:ptCount val="1"/>
                <c:pt idx="0">
                  <c:v>Actuarial Accrued Liability (AAL)</c:v>
                </c:pt>
              </c:strCache>
            </c:strRef>
          </c:tx>
          <c:spPr>
            <a:solidFill>
              <a:srgbClr val="00437B"/>
            </a:solidFill>
            <a:ln>
              <a:solidFill>
                <a:srgbClr val="00437B"/>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Visualizations!$A$2:$A$6</c:f>
              <c:numCache>
                <c:formatCode>General</c:formatCode>
                <c:ptCount val="5"/>
                <c:pt idx="0">
                  <c:v>2020</c:v>
                </c:pt>
                <c:pt idx="1">
                  <c:v>2021</c:v>
                </c:pt>
                <c:pt idx="2">
                  <c:v>2022</c:v>
                </c:pt>
                <c:pt idx="3">
                  <c:v>2023</c:v>
                </c:pt>
                <c:pt idx="4">
                  <c:v>2024</c:v>
                </c:pt>
              </c:numCache>
            </c:numRef>
          </c:cat>
          <c:val>
            <c:numRef>
              <c:f>Visualizations!$C$2:$C$6</c:f>
              <c:numCache>
                <c:formatCode>_(* #,##0.00_);_(* \(#,##0.00\);_(* "-"??_);_(@_)</c:formatCode>
                <c:ptCount val="5"/>
                <c:pt idx="0">
                  <c:v>366.958305</c:v>
                </c:pt>
                <c:pt idx="1">
                  <c:v>388.18116199999997</c:v>
                </c:pt>
                <c:pt idx="2">
                  <c:v>415.81547499999999</c:v>
                </c:pt>
                <c:pt idx="3">
                  <c:v>446.45207399999998</c:v>
                </c:pt>
                <c:pt idx="4">
                  <c:v>474.87996099999998</c:v>
                </c:pt>
              </c:numCache>
            </c:numRef>
          </c:val>
          <c:extLst>
            <c:ext xmlns:c16="http://schemas.microsoft.com/office/drawing/2014/chart" uri="{C3380CC4-5D6E-409C-BE32-E72D297353CC}">
              <c16:uniqueId val="{00000001-9A47-4755-A05D-0C5C8652AFDB}"/>
            </c:ext>
          </c:extLst>
        </c:ser>
        <c:dLbls>
          <c:dLblPos val="outEnd"/>
          <c:showLegendKey val="0"/>
          <c:showVal val="1"/>
          <c:showCatName val="0"/>
          <c:showSerName val="0"/>
          <c:showPercent val="0"/>
          <c:showBubbleSize val="0"/>
        </c:dLbls>
        <c:gapWidth val="100"/>
        <c:overlap val="-24"/>
        <c:axId val="443632160"/>
        <c:axId val="443634128"/>
      </c:barChart>
      <c:catAx>
        <c:axId val="4436321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3634128"/>
        <c:crosses val="autoZero"/>
        <c:auto val="1"/>
        <c:lblAlgn val="ctr"/>
        <c:lblOffset val="100"/>
        <c:noMultiLvlLbl val="0"/>
      </c:catAx>
      <c:valAx>
        <c:axId val="443634128"/>
        <c:scaling>
          <c:orientation val="minMax"/>
        </c:scaling>
        <c:delete val="0"/>
        <c:axPos val="l"/>
        <c:majorGridlines>
          <c:spPr>
            <a:ln w="9525" cap="flat" cmpd="sng" algn="ctr">
              <a:solidFill>
                <a:schemeClr val="tx2">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363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592454</xdr:colOff>
      <xdr:row>22</xdr:row>
      <xdr:rowOff>167640</xdr:rowOff>
    </xdr:from>
    <xdr:to>
      <xdr:col>19</xdr:col>
      <xdr:colOff>182879</xdr:colOff>
      <xdr:row>43</xdr:row>
      <xdr:rowOff>60959</xdr:rowOff>
    </xdr:to>
    <xdr:graphicFrame macro="">
      <xdr:nvGraphicFramePr>
        <xdr:cNvPr id="2" name="Chart 1">
          <a:extLst>
            <a:ext uri="{FF2B5EF4-FFF2-40B4-BE49-F238E27FC236}">
              <a16:creationId xmlns:a16="http://schemas.microsoft.com/office/drawing/2014/main" id="{6037EF2E-96C3-4E9D-BC72-D4D78FCE4C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312420</xdr:rowOff>
    </xdr:from>
    <xdr:to>
      <xdr:col>19</xdr:col>
      <xdr:colOff>188595</xdr:colOff>
      <xdr:row>21</xdr:row>
      <xdr:rowOff>29528</xdr:rowOff>
    </xdr:to>
    <xdr:graphicFrame macro="">
      <xdr:nvGraphicFramePr>
        <xdr:cNvPr id="3" name="Chart 2">
          <a:extLst>
            <a:ext uri="{FF2B5EF4-FFF2-40B4-BE49-F238E27FC236}">
              <a16:creationId xmlns:a16="http://schemas.microsoft.com/office/drawing/2014/main" id="{0172383C-E9AC-451B-B595-388982134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1DA39-46FD-4272-A566-F9FE45F3D527}" name="Table1" displayName="Table1" ref="I3:J8" totalsRowShown="0" headerRowDxfId="19" dataDxfId="17" headerRowBorderDxfId="18">
  <tableColumns count="2">
    <tableColumn id="1" xr3:uid="{0917F51D-B77D-4F7D-A8D8-D76415BA2658}" name="Funding Valuation (Smoothed Value)" dataDxfId="16"/>
    <tableColumn id="2" xr3:uid="{1D12184C-462B-4E16-879E-1BE1E842720A}" name="Valuation as of 12/31/2024" dataDxfId="15"/>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3FDF66-186F-4430-915E-7278C7E76C32}" name="Table14" displayName="Table14" ref="I11:J16" totalsRowShown="0" headerRowDxfId="14" dataDxfId="12" headerRowBorderDxfId="13">
  <tableColumns count="2">
    <tableColumn id="1" xr3:uid="{42006127-FC07-43AD-9E64-D8B2CDA91B2A}" name="GASB 68 Valuation (Market Value)" dataDxfId="11"/>
    <tableColumn id="2" xr3:uid="{B985120E-8F65-457A-852F-B27D880EE5D3}" name="Valuation as of 12/31/2024" dataDxfId="10" dataCellStyle="Comma"/>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52FADC-A059-4608-9501-84CF158C9B97}" name="Table2" displayName="Table2" ref="A3:G8" totalsRowShown="0" headerRowDxfId="9" dataDxfId="7" headerRowBorderDxfId="8">
  <tableColumns count="7">
    <tableColumn id="1" xr3:uid="{31A5BCB8-B6AD-4590-B4DE-699F79900AB4}" name="Valuation as of 12/31" dataDxfId="6"/>
    <tableColumn id="7" xr3:uid="{365D626B-8CDE-4887-A5DE-6755FBE0C1E2}" name="Fiscal Year" dataDxfId="5"/>
    <tableColumn id="2" xr3:uid="{BFE4856A-05A7-4060-A565-917E73CE95E7}" name="Total Actuarial Accrued Liability (AAL)" dataDxfId="4" dataCellStyle="Comma"/>
    <tableColumn id="3" xr3:uid="{D0E75B1A-D918-40EA-B080-A84342C7830E}" name="Actuarial Value of Assets (funded) (AVA)" dataDxfId="3" dataCellStyle="Comma"/>
    <tableColumn id="4" xr3:uid="{4974921A-D6B1-4997-A799-13D0582B45B4}" name="Unfunded Actuarial Accrued Liability (UAAL)" dataDxfId="2" dataCellStyle="Comma">
      <calculatedColumnFormula>C4-D4</calculatedColumnFormula>
    </tableColumn>
    <tableColumn id="5" xr3:uid="{20ED9D98-38A5-4659-BEBF-4E27FF6D3DFE}" name="Funded Ratio" dataDxfId="1" dataCellStyle="Percent">
      <calculatedColumnFormula>D4/C4</calculatedColumnFormula>
    </tableColumn>
    <tableColumn id="6" xr3:uid="{AE007B30-F001-41D8-96D5-A28A6FA4EBAC}" name="Unfunded Ratio" dataDxfId="0" dataCellStyle="Percent">
      <calculatedColumnFormula>E4/C4</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B506-B8DA-40DF-9CFD-2F81E6D9BFB1}">
  <dimension ref="A1:E8"/>
  <sheetViews>
    <sheetView tabSelected="1" workbookViewId="0">
      <selection activeCell="C13" sqref="C13"/>
    </sheetView>
  </sheetViews>
  <sheetFormatPr defaultRowHeight="14.4" x14ac:dyDescent="0.3"/>
  <cols>
    <col min="1" max="1" width="7.21875" customWidth="1"/>
    <col min="2" max="2" width="15.21875" customWidth="1"/>
    <col min="3" max="3" width="15.44140625" customWidth="1"/>
    <col min="4" max="4" width="13.77734375" customWidth="1"/>
    <col min="5" max="5" width="12.5546875" customWidth="1"/>
  </cols>
  <sheetData>
    <row r="1" spans="1:5" ht="57.6" x14ac:dyDescent="0.3">
      <c r="A1" s="17" t="s">
        <v>26</v>
      </c>
      <c r="B1" s="17" t="s">
        <v>11</v>
      </c>
      <c r="C1" s="17" t="s">
        <v>27</v>
      </c>
      <c r="D1" s="17" t="s">
        <v>31</v>
      </c>
      <c r="E1" s="17" t="s">
        <v>30</v>
      </c>
    </row>
    <row r="2" spans="1:5" x14ac:dyDescent="0.3">
      <c r="A2" s="3">
        <v>2020</v>
      </c>
      <c r="B2" s="18">
        <f>+'Funding Valuation'!D4/1000000</f>
        <v>304.35399699999999</v>
      </c>
      <c r="C2" s="18">
        <f>+'Funding Valuation'!C4/1000000</f>
        <v>366.958305</v>
      </c>
      <c r="D2" s="24">
        <v>0.17829999999999999</v>
      </c>
      <c r="E2" s="5">
        <f>+D2+7%</f>
        <v>0.24829999999999999</v>
      </c>
    </row>
    <row r="3" spans="1:5" x14ac:dyDescent="0.3">
      <c r="A3" s="3">
        <v>2021</v>
      </c>
      <c r="B3" s="18">
        <f>+'Funding Valuation'!D5/1000000</f>
        <v>327.10073599999998</v>
      </c>
      <c r="C3" s="18">
        <f>+'Funding Valuation'!C5/1000000</f>
        <v>388.18116199999997</v>
      </c>
      <c r="D3" s="24">
        <v>0.17449999999999999</v>
      </c>
      <c r="E3" s="5">
        <f t="shared" ref="E3:E6" si="0">+D3+7%</f>
        <v>0.2445</v>
      </c>
    </row>
    <row r="4" spans="1:5" x14ac:dyDescent="0.3">
      <c r="A4" s="3">
        <v>2022</v>
      </c>
      <c r="B4" s="18">
        <f>+'Funding Valuation'!D6/1000000</f>
        <v>352.65746300000001</v>
      </c>
      <c r="C4" s="18">
        <f>+'Funding Valuation'!C6/1000000</f>
        <v>415.81547499999999</v>
      </c>
      <c r="D4" s="24">
        <v>0.1782</v>
      </c>
      <c r="E4" s="5">
        <f t="shared" si="0"/>
        <v>0.2482</v>
      </c>
    </row>
    <row r="5" spans="1:5" x14ac:dyDescent="0.3">
      <c r="A5" s="3">
        <v>2023</v>
      </c>
      <c r="B5" s="18">
        <f>+'Funding Valuation'!D7/1000000</f>
        <v>372.44343400000002</v>
      </c>
      <c r="C5" s="18">
        <f>+'Funding Valuation'!C7/1000000</f>
        <v>446.45207399999998</v>
      </c>
      <c r="D5" s="24">
        <v>0.18870000000000001</v>
      </c>
      <c r="E5" s="5">
        <f t="shared" si="0"/>
        <v>0.25870000000000004</v>
      </c>
    </row>
    <row r="6" spans="1:5" x14ac:dyDescent="0.3">
      <c r="A6" s="3">
        <v>2024</v>
      </c>
      <c r="B6" s="18">
        <f>+'Funding Valuation'!D8/1000000</f>
        <v>398.565763</v>
      </c>
      <c r="C6" s="18">
        <f>+'Funding Valuation'!C8/1000000</f>
        <v>474.87996099999998</v>
      </c>
      <c r="D6" s="24">
        <v>0.1938</v>
      </c>
      <c r="E6" s="5">
        <f t="shared" si="0"/>
        <v>0.26380000000000003</v>
      </c>
    </row>
    <row r="7" spans="1:5" x14ac:dyDescent="0.3">
      <c r="B7" s="8"/>
    </row>
    <row r="8" spans="1:5" x14ac:dyDescent="0.3">
      <c r="A8" t="s">
        <v>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DE9B-BBAE-486C-B437-07313377E192}">
  <dimension ref="A1:R38"/>
  <sheetViews>
    <sheetView showGridLines="0" workbookViewId="0">
      <selection activeCell="E12" sqref="E12"/>
    </sheetView>
  </sheetViews>
  <sheetFormatPr defaultRowHeight="14.4" x14ac:dyDescent="0.3"/>
  <cols>
    <col min="1" max="1" width="12.21875" customWidth="1"/>
    <col min="2" max="2" width="10.5546875" customWidth="1"/>
    <col min="3" max="3" width="17.21875" customWidth="1"/>
    <col min="4" max="4" width="16.5546875" customWidth="1"/>
    <col min="5" max="5" width="16.6640625" customWidth="1"/>
    <col min="6" max="6" width="9.21875" customWidth="1"/>
    <col min="7" max="7" width="11.21875" customWidth="1"/>
    <col min="9" max="9" width="37" bestFit="1" customWidth="1"/>
    <col min="10" max="10" width="13.77734375" bestFit="1" customWidth="1"/>
  </cols>
  <sheetData>
    <row r="1" spans="1:18" ht="15.6" x14ac:dyDescent="0.3">
      <c r="A1" s="26" t="s">
        <v>10</v>
      </c>
      <c r="B1" s="2"/>
      <c r="C1" s="1"/>
      <c r="D1" s="1"/>
      <c r="E1" s="1"/>
      <c r="F1" s="1"/>
      <c r="G1" s="1"/>
      <c r="H1" s="1"/>
      <c r="I1" s="1"/>
      <c r="J1" s="1"/>
      <c r="K1" s="1"/>
    </row>
    <row r="2" spans="1:18" x14ac:dyDescent="0.3">
      <c r="A2" s="1"/>
      <c r="B2" s="1"/>
      <c r="C2" s="1"/>
      <c r="D2" s="1"/>
      <c r="E2" s="1"/>
      <c r="F2" s="1"/>
      <c r="G2" s="1"/>
      <c r="H2" s="1"/>
      <c r="I2" s="1"/>
      <c r="J2" s="1"/>
      <c r="K2" s="1"/>
    </row>
    <row r="3" spans="1:18" ht="43.8" thickBot="1" x14ac:dyDescent="0.35">
      <c r="A3" s="43" t="s">
        <v>7</v>
      </c>
      <c r="B3" s="43" t="s">
        <v>26</v>
      </c>
      <c r="C3" s="43" t="s">
        <v>8</v>
      </c>
      <c r="D3" s="43" t="s">
        <v>9</v>
      </c>
      <c r="E3" s="43" t="s">
        <v>1</v>
      </c>
      <c r="F3" s="43" t="s">
        <v>0</v>
      </c>
      <c r="G3" s="43" t="s">
        <v>2</v>
      </c>
      <c r="I3" s="46" t="s">
        <v>3</v>
      </c>
      <c r="J3" s="47" t="s">
        <v>32</v>
      </c>
    </row>
    <row r="4" spans="1:18" x14ac:dyDescent="0.3">
      <c r="A4" s="40">
        <v>2020</v>
      </c>
      <c r="B4" s="40">
        <v>2021</v>
      </c>
      <c r="C4" s="41">
        <v>366958305</v>
      </c>
      <c r="D4" s="41">
        <v>304353997</v>
      </c>
      <c r="E4" s="41">
        <v>62604308</v>
      </c>
      <c r="F4" s="42">
        <v>0.82899999999999996</v>
      </c>
      <c r="G4" s="42">
        <v>1.0009999999999999</v>
      </c>
      <c r="I4" s="44" t="s">
        <v>8</v>
      </c>
      <c r="J4" s="45">
        <v>504461292</v>
      </c>
      <c r="L4" s="4"/>
    </row>
    <row r="5" spans="1:18" x14ac:dyDescent="0.3">
      <c r="A5" s="27">
        <v>2021</v>
      </c>
      <c r="B5" s="27">
        <v>2022</v>
      </c>
      <c r="C5" s="28">
        <v>388181162</v>
      </c>
      <c r="D5" s="28">
        <v>327100736</v>
      </c>
      <c r="E5" s="28">
        <v>61080426</v>
      </c>
      <c r="F5" s="29">
        <v>0.84299999999999997</v>
      </c>
      <c r="G5" s="29">
        <v>0.91</v>
      </c>
      <c r="I5" s="33" t="s">
        <v>11</v>
      </c>
      <c r="J5" s="34">
        <v>427727454</v>
      </c>
    </row>
    <row r="6" spans="1:18" x14ac:dyDescent="0.3">
      <c r="A6" s="27">
        <v>2022</v>
      </c>
      <c r="B6" s="27">
        <v>2023</v>
      </c>
      <c r="C6" s="28">
        <v>415815475</v>
      </c>
      <c r="D6" s="28">
        <v>352657463</v>
      </c>
      <c r="E6" s="28">
        <v>63158012</v>
      </c>
      <c r="F6" s="29">
        <v>0.84799999999999998</v>
      </c>
      <c r="G6" s="29">
        <v>0.89800000000000002</v>
      </c>
      <c r="I6" s="33" t="s">
        <v>1</v>
      </c>
      <c r="J6" s="34">
        <v>76733838</v>
      </c>
    </row>
    <row r="7" spans="1:18" x14ac:dyDescent="0.3">
      <c r="A7" s="30">
        <v>2023</v>
      </c>
      <c r="B7" s="27">
        <v>2024</v>
      </c>
      <c r="C7" s="28">
        <v>446452074</v>
      </c>
      <c r="D7" s="28">
        <v>372443434</v>
      </c>
      <c r="E7" s="28">
        <v>74008640</v>
      </c>
      <c r="F7" s="29">
        <v>0.83399999999999996</v>
      </c>
      <c r="G7" s="29">
        <v>1.0129999999999999</v>
      </c>
      <c r="I7" s="33" t="s">
        <v>0</v>
      </c>
      <c r="J7" s="35">
        <v>0.84799999999999998</v>
      </c>
    </row>
    <row r="8" spans="1:18" x14ac:dyDescent="0.3">
      <c r="A8" s="30">
        <v>2024</v>
      </c>
      <c r="B8" s="27">
        <v>2025</v>
      </c>
      <c r="C8" s="28">
        <v>474879961</v>
      </c>
      <c r="D8" s="28">
        <v>398565763</v>
      </c>
      <c r="E8" s="28">
        <v>76314198</v>
      </c>
      <c r="F8" s="29">
        <v>0.83899999999999997</v>
      </c>
      <c r="G8" s="29">
        <v>0.94</v>
      </c>
      <c r="I8" s="33" t="s">
        <v>4</v>
      </c>
      <c r="J8" s="35">
        <v>0.91800000000000004</v>
      </c>
    </row>
    <row r="9" spans="1:18" x14ac:dyDescent="0.3">
      <c r="A9" s="10"/>
      <c r="B9" s="10"/>
      <c r="C9" s="11"/>
      <c r="D9" s="11"/>
      <c r="E9" s="11"/>
      <c r="F9" s="12"/>
      <c r="G9" s="12"/>
    </row>
    <row r="10" spans="1:18" x14ac:dyDescent="0.3">
      <c r="A10" s="9" t="s">
        <v>6</v>
      </c>
      <c r="B10" s="1"/>
      <c r="D10" s="1"/>
      <c r="E10" s="1"/>
      <c r="F10" s="1"/>
      <c r="G10" s="1"/>
    </row>
    <row r="11" spans="1:18" ht="31.8" customHeight="1" thickBot="1" x14ac:dyDescent="0.35">
      <c r="I11" s="46" t="s">
        <v>5</v>
      </c>
      <c r="J11" s="47" t="s">
        <v>32</v>
      </c>
    </row>
    <row r="12" spans="1:18" x14ac:dyDescent="0.3">
      <c r="I12" s="48" t="s">
        <v>33</v>
      </c>
      <c r="J12" s="49">
        <v>504461292</v>
      </c>
    </row>
    <row r="13" spans="1:18" x14ac:dyDescent="0.3">
      <c r="I13" s="31" t="s">
        <v>34</v>
      </c>
      <c r="J13" s="32">
        <v>438771480</v>
      </c>
    </row>
    <row r="14" spans="1:18" x14ac:dyDescent="0.3">
      <c r="I14" s="31" t="s">
        <v>35</v>
      </c>
      <c r="J14" s="32">
        <v>65689812</v>
      </c>
      <c r="O14" s="19"/>
      <c r="P14" s="19"/>
      <c r="Q14" s="19"/>
      <c r="R14" s="19"/>
    </row>
    <row r="15" spans="1:18" x14ac:dyDescent="0.3">
      <c r="I15" s="31" t="s">
        <v>36</v>
      </c>
      <c r="J15" s="29">
        <v>0.86980000000000002</v>
      </c>
      <c r="O15" s="19"/>
      <c r="P15" s="19"/>
      <c r="Q15" s="19"/>
      <c r="R15" s="19"/>
    </row>
    <row r="16" spans="1:18" x14ac:dyDescent="0.3">
      <c r="I16" s="31" t="s">
        <v>37</v>
      </c>
      <c r="J16" s="29">
        <v>0.78559999999999997</v>
      </c>
      <c r="O16" s="19"/>
      <c r="P16" s="20"/>
      <c r="Q16" s="21"/>
      <c r="R16" s="19"/>
    </row>
    <row r="17" spans="1:18" x14ac:dyDescent="0.3">
      <c r="O17" s="19"/>
      <c r="P17" s="22"/>
      <c r="Q17" s="23"/>
      <c r="R17" s="19"/>
    </row>
    <row r="18" spans="1:18" x14ac:dyDescent="0.3">
      <c r="A18" t="s">
        <v>38</v>
      </c>
      <c r="O18" s="19"/>
      <c r="P18" s="22"/>
      <c r="Q18" s="23"/>
      <c r="R18" s="19"/>
    </row>
    <row r="19" spans="1:18" x14ac:dyDescent="0.3">
      <c r="A19" t="s">
        <v>13</v>
      </c>
      <c r="O19" s="19"/>
      <c r="P19" s="22"/>
      <c r="Q19" s="23"/>
      <c r="R19" s="19"/>
    </row>
    <row r="20" spans="1:18" x14ac:dyDescent="0.3">
      <c r="A20" t="s">
        <v>12</v>
      </c>
      <c r="O20" s="19"/>
      <c r="P20" s="22"/>
      <c r="Q20" s="23"/>
      <c r="R20" s="19"/>
    </row>
    <row r="21" spans="1:18" x14ac:dyDescent="0.3">
      <c r="O21" s="19"/>
      <c r="P21" s="22"/>
      <c r="Q21" s="23"/>
      <c r="R21" s="19"/>
    </row>
    <row r="22" spans="1:18" x14ac:dyDescent="0.3">
      <c r="O22" s="19"/>
      <c r="P22" s="22"/>
      <c r="Q22" s="23"/>
      <c r="R22" s="19"/>
    </row>
    <row r="23" spans="1:18" x14ac:dyDescent="0.3">
      <c r="O23" s="19"/>
      <c r="P23" s="22"/>
      <c r="Q23" s="23"/>
      <c r="R23" s="19"/>
    </row>
    <row r="24" spans="1:18" x14ac:dyDescent="0.3">
      <c r="O24" s="19"/>
      <c r="P24" s="22"/>
      <c r="Q24" s="23"/>
      <c r="R24" s="19"/>
    </row>
    <row r="25" spans="1:18" x14ac:dyDescent="0.3">
      <c r="O25" s="19"/>
      <c r="P25" s="22"/>
      <c r="Q25" s="23"/>
      <c r="R25" s="19"/>
    </row>
    <row r="26" spans="1:18" x14ac:dyDescent="0.3">
      <c r="O26" s="19"/>
      <c r="P26" s="22"/>
      <c r="Q26" s="23"/>
      <c r="R26" s="19"/>
    </row>
    <row r="27" spans="1:18" x14ac:dyDescent="0.3">
      <c r="O27" s="19"/>
      <c r="P27" s="22"/>
      <c r="Q27" s="23"/>
      <c r="R27" s="19"/>
    </row>
    <row r="28" spans="1:18" x14ac:dyDescent="0.3">
      <c r="O28" s="19"/>
      <c r="P28" s="22"/>
      <c r="Q28" s="23"/>
      <c r="R28" s="19"/>
    </row>
    <row r="29" spans="1:18" x14ac:dyDescent="0.3">
      <c r="O29" s="19"/>
      <c r="P29" s="22"/>
      <c r="Q29" s="23"/>
      <c r="R29" s="19"/>
    </row>
    <row r="30" spans="1:18" x14ac:dyDescent="0.3">
      <c r="O30" s="19"/>
      <c r="P30" s="22"/>
      <c r="Q30" s="23"/>
      <c r="R30" s="19"/>
    </row>
    <row r="31" spans="1:18" x14ac:dyDescent="0.3">
      <c r="O31" s="19"/>
      <c r="P31" s="22"/>
      <c r="Q31" s="23"/>
      <c r="R31" s="19"/>
    </row>
    <row r="32" spans="1:18" x14ac:dyDescent="0.3">
      <c r="O32" s="19"/>
      <c r="P32" s="22"/>
      <c r="Q32" s="23"/>
      <c r="R32" s="19"/>
    </row>
    <row r="33" spans="15:18" x14ac:dyDescent="0.3">
      <c r="O33" s="19"/>
      <c r="P33" s="22"/>
      <c r="Q33" s="24"/>
      <c r="R33" s="19"/>
    </row>
    <row r="34" spans="15:18" x14ac:dyDescent="0.3">
      <c r="O34" s="19"/>
      <c r="P34" s="22"/>
      <c r="Q34" s="24"/>
      <c r="R34" s="19"/>
    </row>
    <row r="35" spans="15:18" x14ac:dyDescent="0.3">
      <c r="O35" s="19"/>
      <c r="P35" s="20"/>
      <c r="Q35" s="25"/>
      <c r="R35" s="19"/>
    </row>
    <row r="36" spans="15:18" x14ac:dyDescent="0.3">
      <c r="O36" s="19"/>
      <c r="P36" s="19"/>
      <c r="Q36" s="19"/>
      <c r="R36" s="19"/>
    </row>
    <row r="37" spans="15:18" x14ac:dyDescent="0.3">
      <c r="O37" s="19"/>
      <c r="P37" s="19"/>
      <c r="Q37" s="19"/>
      <c r="R37" s="19"/>
    </row>
    <row r="38" spans="15:18" x14ac:dyDescent="0.3">
      <c r="O38" s="19"/>
      <c r="P38" s="19"/>
      <c r="Q38" s="19"/>
      <c r="R38" s="19"/>
    </row>
  </sheetData>
  <phoneticPr fontId="8" type="noConversion"/>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3058-C8D3-45B7-A7E8-432C7E577B65}">
  <dimension ref="A1:K12"/>
  <sheetViews>
    <sheetView workbookViewId="0">
      <selection activeCell="C13" sqref="C13"/>
    </sheetView>
  </sheetViews>
  <sheetFormatPr defaultRowHeight="14.4" x14ac:dyDescent="0.3"/>
  <cols>
    <col min="1" max="1" width="13.21875" customWidth="1"/>
    <col min="2" max="2" width="9.21875" customWidth="1"/>
    <col min="3" max="3" width="15.5546875" customWidth="1"/>
    <col min="4" max="4" width="12.5546875" bestFit="1" customWidth="1"/>
    <col min="5" max="5" width="11.21875" customWidth="1"/>
    <col min="6" max="7" width="12.77734375" customWidth="1"/>
    <col min="8" max="8" width="12.21875" bestFit="1" customWidth="1"/>
    <col min="9" max="9" width="14" customWidth="1"/>
    <col min="10" max="10" width="10" bestFit="1" customWidth="1"/>
    <col min="11" max="11" width="15.77734375" customWidth="1"/>
  </cols>
  <sheetData>
    <row r="1" spans="1:11" ht="18" x14ac:dyDescent="0.35">
      <c r="A1" s="39" t="s">
        <v>39</v>
      </c>
      <c r="B1" s="15"/>
    </row>
    <row r="2" spans="1:11" ht="18.600000000000001" thickBot="1" x14ac:dyDescent="0.4">
      <c r="A2" s="15"/>
      <c r="B2" s="15"/>
    </row>
    <row r="3" spans="1:11" ht="15" thickBot="1" x14ac:dyDescent="0.35">
      <c r="A3" s="13"/>
      <c r="B3" s="13"/>
      <c r="C3" s="13"/>
      <c r="D3" s="56" t="s">
        <v>14</v>
      </c>
      <c r="E3" s="57"/>
      <c r="F3" s="57"/>
      <c r="G3" s="58"/>
      <c r="H3" s="56" t="s">
        <v>15</v>
      </c>
      <c r="I3" s="57"/>
      <c r="J3" s="58"/>
      <c r="K3" s="13"/>
    </row>
    <row r="4" spans="1:11" ht="72" x14ac:dyDescent="0.3">
      <c r="A4" s="50" t="s">
        <v>29</v>
      </c>
      <c r="B4" s="51" t="s">
        <v>26</v>
      </c>
      <c r="C4" s="52" t="s">
        <v>16</v>
      </c>
      <c r="D4" s="50" t="s">
        <v>17</v>
      </c>
      <c r="E4" s="53" t="s">
        <v>18</v>
      </c>
      <c r="F4" s="53" t="s">
        <v>19</v>
      </c>
      <c r="G4" s="54" t="s">
        <v>24</v>
      </c>
      <c r="H4" s="50" t="s">
        <v>20</v>
      </c>
      <c r="I4" s="53" t="s">
        <v>21</v>
      </c>
      <c r="J4" s="54" t="s">
        <v>22</v>
      </c>
      <c r="K4" s="55" t="s">
        <v>23</v>
      </c>
    </row>
    <row r="5" spans="1:11" x14ac:dyDescent="0.3">
      <c r="A5" s="36">
        <v>2019</v>
      </c>
      <c r="B5" s="36">
        <v>2020</v>
      </c>
      <c r="C5" s="37">
        <v>269990163</v>
      </c>
      <c r="D5" s="38">
        <v>41757202</v>
      </c>
      <c r="E5" s="38">
        <v>0</v>
      </c>
      <c r="F5" s="38">
        <v>11058056</v>
      </c>
      <c r="G5" s="38">
        <v>4413690</v>
      </c>
      <c r="H5" s="38">
        <v>-14264999</v>
      </c>
      <c r="I5" s="38">
        <v>-235850</v>
      </c>
      <c r="J5" s="38">
        <v>-7085</v>
      </c>
      <c r="K5" s="38">
        <f t="shared" ref="K5" si="0">SUM(C5:J5)</f>
        <v>312711177</v>
      </c>
    </row>
    <row r="6" spans="1:11" x14ac:dyDescent="0.3">
      <c r="A6" s="36">
        <v>2020</v>
      </c>
      <c r="B6" s="36">
        <v>2021</v>
      </c>
      <c r="C6" s="37">
        <f>+K5</f>
        <v>312711177</v>
      </c>
      <c r="D6" s="38">
        <v>23745617</v>
      </c>
      <c r="E6" s="38">
        <v>0</v>
      </c>
      <c r="F6" s="38">
        <v>11658876</v>
      </c>
      <c r="G6" s="38">
        <v>4725986</v>
      </c>
      <c r="H6" s="38">
        <v>-14951922</v>
      </c>
      <c r="I6" s="38">
        <v>-153594</v>
      </c>
      <c r="J6" s="38">
        <v>-5993</v>
      </c>
      <c r="K6" s="38">
        <f t="shared" ref="K6:K7" si="1">SUM(C6:J6)</f>
        <v>337730147</v>
      </c>
    </row>
    <row r="7" spans="1:11" x14ac:dyDescent="0.3">
      <c r="A7" s="36">
        <v>2021</v>
      </c>
      <c r="B7" s="36">
        <v>2022</v>
      </c>
      <c r="C7" s="37">
        <f>+K6</f>
        <v>337730147</v>
      </c>
      <c r="D7" s="38">
        <v>44049995</v>
      </c>
      <c r="E7" s="38">
        <v>0</v>
      </c>
      <c r="F7" s="38">
        <v>12432056</v>
      </c>
      <c r="G7" s="38">
        <v>4925880</v>
      </c>
      <c r="H7" s="38">
        <v>-16387333</v>
      </c>
      <c r="I7" s="38">
        <v>-203716</v>
      </c>
      <c r="J7" s="38">
        <v>1395</v>
      </c>
      <c r="K7" s="38">
        <f t="shared" si="1"/>
        <v>382548424</v>
      </c>
    </row>
    <row r="8" spans="1:11" x14ac:dyDescent="0.3">
      <c r="A8" s="36">
        <v>2022</v>
      </c>
      <c r="B8" s="36">
        <v>2023</v>
      </c>
      <c r="C8" s="37">
        <f t="shared" ref="C8:C10" si="2">+K7</f>
        <v>382548424</v>
      </c>
      <c r="D8" s="38">
        <v>-27936906</v>
      </c>
      <c r="E8" s="38">
        <v>0</v>
      </c>
      <c r="F8" s="38">
        <v>12629578</v>
      </c>
      <c r="G8" s="38">
        <v>5113571</v>
      </c>
      <c r="H8" s="38">
        <v>-18889707</v>
      </c>
      <c r="I8" s="38">
        <v>-241643</v>
      </c>
      <c r="J8" s="38">
        <v>288353</v>
      </c>
      <c r="K8" s="38">
        <f>SUM(C8:J8)</f>
        <v>353511670</v>
      </c>
    </row>
    <row r="9" spans="1:11" x14ac:dyDescent="0.3">
      <c r="A9" s="36">
        <v>2023</v>
      </c>
      <c r="B9" s="36">
        <v>2024</v>
      </c>
      <c r="C9" s="37">
        <f t="shared" si="2"/>
        <v>353511670</v>
      </c>
      <c r="D9" s="38">
        <v>40931036</v>
      </c>
      <c r="E9" s="38"/>
      <c r="F9" s="38">
        <v>14282339</v>
      </c>
      <c r="G9" s="38">
        <v>5693419</v>
      </c>
      <c r="H9" s="38">
        <v>-17964208</v>
      </c>
      <c r="I9" s="38">
        <v>-260292</v>
      </c>
      <c r="J9" s="38">
        <v>-1819</v>
      </c>
      <c r="K9" s="38">
        <f>SUM(C9:J9)</f>
        <v>396192145</v>
      </c>
    </row>
    <row r="10" spans="1:11" x14ac:dyDescent="0.3">
      <c r="A10" s="36">
        <v>2024</v>
      </c>
      <c r="B10" s="36">
        <v>2025</v>
      </c>
      <c r="C10" s="37">
        <f t="shared" si="2"/>
        <v>396192145</v>
      </c>
      <c r="D10" s="38">
        <v>41173104</v>
      </c>
      <c r="E10" s="38">
        <v>0</v>
      </c>
      <c r="F10" s="38">
        <v>15586220</v>
      </c>
      <c r="G10" s="38">
        <v>5859481</v>
      </c>
      <c r="H10" s="38">
        <v>-19769282</v>
      </c>
      <c r="I10" s="38">
        <v>-264014</v>
      </c>
      <c r="J10" s="38">
        <v>-6175</v>
      </c>
      <c r="K10" s="38">
        <f t="shared" ref="K10" si="3">SUM(C10:J10)</f>
        <v>438771479</v>
      </c>
    </row>
    <row r="11" spans="1:11" x14ac:dyDescent="0.3">
      <c r="A11" s="14"/>
      <c r="B11" s="3"/>
      <c r="C11" s="7"/>
      <c r="D11" s="6"/>
      <c r="E11" s="6"/>
      <c r="F11" s="6"/>
      <c r="G11" s="6"/>
      <c r="H11" s="6"/>
      <c r="I11" s="6"/>
      <c r="J11" s="6"/>
      <c r="K11" s="6"/>
    </row>
    <row r="12" spans="1:11" x14ac:dyDescent="0.3">
      <c r="B12" s="14"/>
      <c r="C12" s="16" t="s">
        <v>25</v>
      </c>
      <c r="D12" s="16"/>
      <c r="E12" s="16"/>
      <c r="F12" s="16"/>
      <c r="G12" s="16"/>
      <c r="H12" s="16"/>
    </row>
  </sheetData>
  <mergeCells count="2">
    <mergeCell ref="D3:G3"/>
    <mergeCell ref="H3: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Visualizations</vt:lpstr>
      <vt:lpstr>Funding Valuation</vt:lpstr>
      <vt:lpstr>Additions-Deductions</vt:lpstr>
    </vt:vector>
  </TitlesOfParts>
  <Company>City of McKinney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Chance Miller</dc:creator>
  <cp:lastModifiedBy>Teresa.McKenzie</cp:lastModifiedBy>
  <cp:lastPrinted>2021-12-16T21:24:59Z</cp:lastPrinted>
  <dcterms:created xsi:type="dcterms:W3CDTF">2021-02-24T18:01:53Z</dcterms:created>
  <dcterms:modified xsi:type="dcterms:W3CDTF">2025-10-13T18:21:14Z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